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4240" windowHeight="13740"/>
  </bookViews>
  <sheets>
    <sheet name="Panels" sheetId="2" r:id="rId1"/>
    <sheet name="Coffee" sheetId="3" r:id="rId2"/>
    <sheet name="Inventory" sheetId="1" r:id="rId3"/>
  </sheets>
  <definedNames>
    <definedName name="solver_adj" localSheetId="1" hidden="1">Coffee!$D$5,Coffee!$D$9,Coffee!$D$13</definedName>
    <definedName name="solver_adj" localSheetId="2" hidden="1">Inventory!$B$12:$B$15</definedName>
    <definedName name="solver_adj" localSheetId="0" hidden="1">Panels!$B$4:$E$4</definedName>
    <definedName name="solver_cvg" localSheetId="1" hidden="1">0.0001</definedName>
    <definedName name="solver_cvg" localSheetId="2" hidden="1">0.0001</definedName>
    <definedName name="solver_cvg" localSheetId="0" hidden="1">0.0001</definedName>
    <definedName name="solver_drv" localSheetId="1" hidden="1">1</definedName>
    <definedName name="solver_drv" localSheetId="2" hidden="1">1</definedName>
    <definedName name="solver_drv" localSheetId="0" hidden="1">1</definedName>
    <definedName name="solver_eng" localSheetId="1" hidden="1">1</definedName>
    <definedName name="solver_eng" localSheetId="2" hidden="1">1</definedName>
    <definedName name="solver_eng" localSheetId="0" hidden="1">2</definedName>
    <definedName name="solver_est" localSheetId="1" hidden="1">1</definedName>
    <definedName name="solver_est" localSheetId="2" hidden="1">1</definedName>
    <definedName name="solver_est" localSheetId="0" hidden="1">1</definedName>
    <definedName name="solver_itr" localSheetId="1" hidden="1">100</definedName>
    <definedName name="solver_itr" localSheetId="2" hidden="1">100</definedName>
    <definedName name="solver_itr" localSheetId="0" hidden="1">100</definedName>
    <definedName name="solver_lhs1" localSheetId="1" hidden="1">Coffee!$D$13</definedName>
    <definedName name="solver_lhs1" localSheetId="2" hidden="1">Inventory!$B$12:$B$15</definedName>
    <definedName name="solver_lhs1" localSheetId="0" hidden="1">Panels!$B$4:$E$4</definedName>
    <definedName name="solver_lhs2" localSheetId="1" hidden="1">Coffee!$G$7</definedName>
    <definedName name="solver_lhs2" localSheetId="2" hidden="1">Inventory!$G$16</definedName>
    <definedName name="solver_lhs2" localSheetId="0" hidden="1">Panels!$F$8:$F$11</definedName>
    <definedName name="solver_lhs3" localSheetId="1" hidden="1">Coffee!$G$8</definedName>
    <definedName name="solver_lin" localSheetId="1" hidden="1">2</definedName>
    <definedName name="solver_lin" localSheetId="2" hidden="1">2</definedName>
    <definedName name="solver_lin" localSheetId="0" hidden="1">2</definedName>
    <definedName name="solver_mip" localSheetId="1" hidden="1">2147483647</definedName>
    <definedName name="solver_mip" localSheetId="2" hidden="1">2147483647</definedName>
    <definedName name="solver_mip" localSheetId="0" hidden="1">2147483647</definedName>
    <definedName name="solver_mni" localSheetId="1" hidden="1">30</definedName>
    <definedName name="solver_mni" localSheetId="2" hidden="1">30</definedName>
    <definedName name="solver_mni" localSheetId="0" hidden="1">30</definedName>
    <definedName name="solver_mrt" localSheetId="1" hidden="1">0.075</definedName>
    <definedName name="solver_mrt" localSheetId="2" hidden="1">0.075</definedName>
    <definedName name="solver_mrt" localSheetId="0" hidden="1">0.075</definedName>
    <definedName name="solver_msl" localSheetId="1" hidden="1">2</definedName>
    <definedName name="solver_msl" localSheetId="2" hidden="1">2</definedName>
    <definedName name="solver_msl" localSheetId="0" hidden="1">2</definedName>
    <definedName name="solver_neg" localSheetId="1" hidden="1">2</definedName>
    <definedName name="solver_neg" localSheetId="2" hidden="1">2</definedName>
    <definedName name="solver_neg" localSheetId="0" hidden="1">2</definedName>
    <definedName name="solver_nod" localSheetId="1" hidden="1">2147483647</definedName>
    <definedName name="solver_nod" localSheetId="2" hidden="1">2147483647</definedName>
    <definedName name="solver_nod" localSheetId="0" hidden="1">2147483647</definedName>
    <definedName name="solver_num" localSheetId="1" hidden="1">3</definedName>
    <definedName name="solver_num" localSheetId="2" hidden="1">2</definedName>
    <definedName name="solver_num" localSheetId="0" hidden="1">2</definedName>
    <definedName name="solver_nwt" localSheetId="1" hidden="1">1</definedName>
    <definedName name="solver_nwt" localSheetId="2" hidden="1">1</definedName>
    <definedName name="solver_nwt" localSheetId="0" hidden="1">1</definedName>
    <definedName name="solver_opt" localSheetId="1" hidden="1">Coffee!$G$4</definedName>
    <definedName name="solver_opt" localSheetId="2" hidden="1">Inventory!$E$16</definedName>
    <definedName name="solver_opt" localSheetId="0" hidden="1">Panels!$F$5</definedName>
    <definedName name="solver_pre" localSheetId="1" hidden="1">0.000001</definedName>
    <definedName name="solver_pre" localSheetId="2" hidden="1">0.000001</definedName>
    <definedName name="solver_pre" localSheetId="0" hidden="1">0.000001</definedName>
    <definedName name="solver_rbv" localSheetId="1" hidden="1">1</definedName>
    <definedName name="solver_rbv" localSheetId="2" hidden="1">1</definedName>
    <definedName name="solver_rbv" localSheetId="0" hidden="1">2</definedName>
    <definedName name="solver_rel1" localSheetId="1" hidden="1">1</definedName>
    <definedName name="solver_rel1" localSheetId="2" hidden="1">4</definedName>
    <definedName name="solver_rel1" localSheetId="0" hidden="1">3</definedName>
    <definedName name="solver_rel2" localSheetId="1" hidden="1">1</definedName>
    <definedName name="solver_rel2" localSheetId="2" hidden="1">1</definedName>
    <definedName name="solver_rel2" localSheetId="0" hidden="1">1</definedName>
    <definedName name="solver_rel3" localSheetId="1" hidden="1">1</definedName>
    <definedName name="solver_rhs1" localSheetId="1" hidden="1">Coffee!$G$13</definedName>
    <definedName name="solver_rhs1" localSheetId="2" hidden="1">integer</definedName>
    <definedName name="solver_rhs1" localSheetId="0" hidden="1">0</definedName>
    <definedName name="solver_rhs2" localSheetId="1" hidden="1">Coffee!$G$12</definedName>
    <definedName name="solver_rhs2" localSheetId="2" hidden="1">Inventory!$G$5</definedName>
    <definedName name="solver_rhs2" localSheetId="0" hidden="1">Panels!$G$8:$G$11</definedName>
    <definedName name="solver_rhs3" localSheetId="1" hidden="1">Coffee!$G$11</definedName>
    <definedName name="solver_rlx" localSheetId="1" hidden="1">1</definedName>
    <definedName name="solver_rlx" localSheetId="2" hidden="1">1</definedName>
    <definedName name="solver_rlx" localSheetId="0" hidden="1">2</definedName>
    <definedName name="solver_rsd" localSheetId="1" hidden="1">0</definedName>
    <definedName name="solver_rsd" localSheetId="2" hidden="1">0</definedName>
    <definedName name="solver_rsd" localSheetId="0" hidden="1">0</definedName>
    <definedName name="solver_scl" localSheetId="1" hidden="1">2</definedName>
    <definedName name="solver_scl" localSheetId="2" hidden="1">2</definedName>
    <definedName name="solver_scl" localSheetId="0" hidden="1">2</definedName>
    <definedName name="solver_sho" localSheetId="1" hidden="1">2</definedName>
    <definedName name="solver_sho" localSheetId="2" hidden="1">2</definedName>
    <definedName name="solver_sho" localSheetId="0" hidden="1">2</definedName>
    <definedName name="solver_ssz" localSheetId="1" hidden="1">100</definedName>
    <definedName name="solver_ssz" localSheetId="2" hidden="1">100</definedName>
    <definedName name="solver_ssz" localSheetId="0" hidden="1">100</definedName>
    <definedName name="solver_tim" localSheetId="1" hidden="1">100</definedName>
    <definedName name="solver_tim" localSheetId="2" hidden="1">100</definedName>
    <definedName name="solver_tim" localSheetId="0" hidden="1">100</definedName>
    <definedName name="solver_tol" localSheetId="1" hidden="1">0.05</definedName>
    <definedName name="solver_tol" localSheetId="2" hidden="1">0.05</definedName>
    <definedName name="solver_tol" localSheetId="0" hidden="1">0.05</definedName>
    <definedName name="solver_typ" localSheetId="1" hidden="1">1</definedName>
    <definedName name="solver_typ" localSheetId="2" hidden="1">2</definedName>
    <definedName name="solver_typ" localSheetId="0" hidden="1">1</definedName>
    <definedName name="solver_val" localSheetId="1" hidden="1">0</definedName>
    <definedName name="solver_val" localSheetId="2" hidden="1">0</definedName>
    <definedName name="solver_val" localSheetId="0" hidden="1">0</definedName>
    <definedName name="solver_ver" localSheetId="1" hidden="1">3</definedName>
    <definedName name="solver_ver" localSheetId="2" hidden="1">3</definedName>
    <definedName name="solver_ver" localSheetId="0" hidden="1">3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6" i="3" l="1"/>
  <c r="G6" i="3"/>
  <c r="G7" i="3"/>
  <c r="G8" i="3"/>
  <c r="D10" i="3"/>
  <c r="D14" i="3"/>
  <c r="F5" i="2"/>
  <c r="F8" i="2"/>
  <c r="F9" i="2"/>
  <c r="F10" i="2"/>
  <c r="F11" i="2"/>
  <c r="G4" i="3" l="1"/>
  <c r="G15" i="1"/>
  <c r="E15" i="1"/>
  <c r="C15" i="1"/>
  <c r="G14" i="1"/>
  <c r="E14" i="1"/>
  <c r="C14" i="1"/>
  <c r="G13" i="1"/>
  <c r="E13" i="1"/>
  <c r="C13" i="1"/>
  <c r="G12" i="1"/>
  <c r="E12" i="1"/>
  <c r="C12" i="1"/>
  <c r="G16" i="1" l="1"/>
  <c r="E16" i="1"/>
</calcChain>
</file>

<file path=xl/sharedStrings.xml><?xml version="1.0" encoding="utf-8"?>
<sst xmlns="http://schemas.openxmlformats.org/spreadsheetml/2006/main" count="63" uniqueCount="54">
  <si>
    <t>Inventory Policy 1</t>
  </si>
  <si>
    <t>Holding Cost</t>
  </si>
  <si>
    <t>Storage Space per unit (m3)</t>
  </si>
  <si>
    <t>Demand per month</t>
  </si>
  <si>
    <t>Ordering cost per order</t>
  </si>
  <si>
    <t>Storage space available (m3)</t>
  </si>
  <si>
    <t>Product 1</t>
  </si>
  <si>
    <t>Product 2</t>
  </si>
  <si>
    <t>Product 3</t>
  </si>
  <si>
    <t>Product 4</t>
  </si>
  <si>
    <t>Quantity to order each month</t>
  </si>
  <si>
    <t>EOQ</t>
  </si>
  <si>
    <t>Cost</t>
  </si>
  <si>
    <t>Space  used (m3)</t>
  </si>
  <si>
    <t>Total</t>
  </si>
  <si>
    <t>pounds</t>
  </si>
  <si>
    <t>Oak Chips</t>
  </si>
  <si>
    <t>Pine Chips</t>
  </si>
  <si>
    <t>hours</t>
  </si>
  <si>
    <t>Pressing</t>
  </si>
  <si>
    <t>quarts</t>
  </si>
  <si>
    <t>Glue</t>
  </si>
  <si>
    <t>Available</t>
  </si>
  <si>
    <t>Used</t>
  </si>
  <si>
    <t>Resources Required per Pallet Type</t>
  </si>
  <si>
    <t>Profit</t>
  </si>
  <si>
    <t>Total Profit</t>
  </si>
  <si>
    <t>Pallets</t>
  </si>
  <si>
    <t>Aspen</t>
  </si>
  <si>
    <t>Savannah</t>
  </si>
  <si>
    <t>Pacific</t>
  </si>
  <si>
    <t>Tahoe</t>
  </si>
  <si>
    <t>Panel Type</t>
  </si>
  <si>
    <t>Subtotal:</t>
  </si>
  <si>
    <t>Max mocha</t>
  </si>
  <si>
    <t>Cups I need to sell:</t>
  </si>
  <si>
    <t>Max premium</t>
  </si>
  <si>
    <t>Price per premium mocha:</t>
  </si>
  <si>
    <t>Max cups</t>
  </si>
  <si>
    <t>Constraints</t>
  </si>
  <si>
    <t>Total cups</t>
  </si>
  <si>
    <t>Price per premium latte:</t>
  </si>
  <si>
    <t>Premium cups</t>
  </si>
  <si>
    <t>Regular cups</t>
  </si>
  <si>
    <t>Total Revenue</t>
  </si>
  <si>
    <t>Price per regular coffee:</t>
  </si>
  <si>
    <t>Note: The warehouse has a limited storage capacity of 50000 cubic meters (m3).</t>
  </si>
  <si>
    <t>How much of each panel type should be ordered and what is the profit?</t>
  </si>
  <si>
    <t>How many of each type of coffee (regular, premium latte and premium mocha) can be sold and what is the revenue?</t>
  </si>
  <si>
    <t>How much of each product should be ordered and what is the total cost?</t>
  </si>
  <si>
    <t>38 pallets of Pacific and 28 Pallets of Savannah should be ordered. The total profit is $59,000.</t>
  </si>
  <si>
    <t xml:space="preserve"> </t>
  </si>
  <si>
    <t>250 cups of regular coffee, 175 cups of premium latte, and 225 cups of premium mocha can be sold. The total revenue is $1,362.50.</t>
  </si>
  <si>
    <t>36 units of product 1, 31 units of product 2, 29 units of product 3, and 21 units of product 4 should be ordered. The total cost is $3,055.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</si>
</sst>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11" x14ac:knownFonts="1">
    <font>
      <sz val="11"/>
      <color theme="1"/>
      <name val="Calibri"/>
      <family val="2"/>
      <scheme val="minor"/>
    </font>
    <font>
      <sz val="10"/>
      <name val="MS Sans Serif"/>
      <family val="2"/>
    </font>
    <font>
      <b/>
      <sz val="10"/>
      <name val="MS Sans Serif"/>
      <family val="2"/>
    </font>
    <font>
      <b/>
      <sz val="8"/>
      <name val="MS Sans Serif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12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i/>
      <sz val="20"/>
      <name val="Matura MT Script Capitals"/>
      <family val="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DEDE92"/>
        <bgColor indexed="64"/>
      </patternFill>
    </fill>
  </fills>
  <borders count="25">
    <border>
      <left/>
      <right/>
      <top/>
      <bottom/>
      <diagonal/>
    </border>
    <border>
      <left style="thick">
        <color indexed="12"/>
      </left>
      <right/>
      <top style="thick">
        <color indexed="12"/>
      </top>
      <bottom/>
      <diagonal/>
    </border>
    <border>
      <left/>
      <right/>
      <top style="thick">
        <color indexed="12"/>
      </top>
      <bottom/>
      <diagonal/>
    </border>
    <border>
      <left/>
      <right style="thick">
        <color indexed="12"/>
      </right>
      <top style="thick">
        <color indexed="12"/>
      </top>
      <bottom/>
      <diagonal/>
    </border>
    <border>
      <left style="thick">
        <color indexed="12"/>
      </left>
      <right/>
      <top/>
      <bottom style="thick">
        <color indexed="12"/>
      </bottom>
      <diagonal/>
    </border>
    <border>
      <left/>
      <right/>
      <top/>
      <bottom style="thick">
        <color indexed="12"/>
      </bottom>
      <diagonal/>
    </border>
    <border>
      <left/>
      <right style="thick">
        <color indexed="12"/>
      </right>
      <top/>
      <bottom style="thick">
        <color indexed="12"/>
      </bottom>
      <diagonal/>
    </border>
    <border>
      <left style="thick">
        <color indexed="12"/>
      </left>
      <right/>
      <top/>
      <bottom/>
      <diagonal/>
    </border>
    <border>
      <left/>
      <right style="thick">
        <color indexed="12"/>
      </right>
      <top/>
      <bottom/>
      <diagonal/>
    </border>
    <border>
      <left style="thick">
        <color indexed="17"/>
      </left>
      <right style="thick">
        <color indexed="17"/>
      </right>
      <top style="thick">
        <color indexed="17"/>
      </top>
      <bottom/>
      <diagonal/>
    </border>
    <border>
      <left style="thick">
        <color indexed="17"/>
      </left>
      <right style="thick">
        <color indexed="17"/>
      </right>
      <top/>
      <bottom/>
      <diagonal/>
    </border>
    <border>
      <left style="thick">
        <color indexed="17"/>
      </left>
      <right style="thick">
        <color indexed="17"/>
      </right>
      <top/>
      <bottom style="thick">
        <color indexed="17"/>
      </bottom>
      <diagonal/>
    </border>
    <border>
      <left style="thick">
        <color indexed="21"/>
      </left>
      <right style="thick">
        <color indexed="21"/>
      </right>
      <top style="thick">
        <color indexed="21"/>
      </top>
      <bottom style="thick">
        <color indexed="21"/>
      </bottom>
      <diagonal/>
    </border>
    <border>
      <left style="thick">
        <color indexed="16"/>
      </left>
      <right style="thick">
        <color indexed="16"/>
      </right>
      <top style="thick">
        <color indexed="16"/>
      </top>
      <bottom style="thick">
        <color indexed="16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/>
      <right/>
      <top/>
      <bottom style="thin">
        <color indexed="64"/>
      </bottom>
      <diagonal/>
    </border>
    <border>
      <left style="medium">
        <color rgb="FF0070C0"/>
      </left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 style="medium">
        <color rgb="FF00B050"/>
      </left>
      <right style="medium">
        <color rgb="FF00B050"/>
      </right>
      <top style="medium">
        <color rgb="FF00B050"/>
      </top>
      <bottom style="medium">
        <color rgb="FF00B05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</cellStyleXfs>
  <cellXfs count="81">
    <xf numFmtId="0" fontId="0" fillId="0" borderId="0" xfId="0"/>
    <xf numFmtId="0" fontId="2" fillId="0" borderId="0" xfId="1" applyFont="1"/>
    <xf numFmtId="0" fontId="1" fillId="0" borderId="0" xfId="1"/>
    <xf numFmtId="0" fontId="1" fillId="0" borderId="1" xfId="1" applyBorder="1"/>
    <xf numFmtId="0" fontId="3" fillId="0" borderId="2" xfId="1" quotePrefix="1" applyFont="1" applyBorder="1" applyAlignment="1">
      <alignment horizontal="center" wrapText="1"/>
    </xf>
    <xf numFmtId="0" fontId="3" fillId="0" borderId="2" xfId="1" applyFont="1" applyBorder="1" applyAlignment="1">
      <alignment horizontal="center" wrapText="1"/>
    </xf>
    <xf numFmtId="0" fontId="1" fillId="0" borderId="3" xfId="1" applyBorder="1"/>
    <xf numFmtId="0" fontId="3" fillId="0" borderId="7" xfId="1" applyFont="1" applyBorder="1"/>
    <xf numFmtId="6" fontId="1" fillId="0" borderId="0" xfId="1" applyNumberFormat="1" applyBorder="1" applyAlignment="1">
      <alignment horizontal="center"/>
    </xf>
    <xf numFmtId="0" fontId="1" fillId="0" borderId="0" xfId="1" applyBorder="1" applyAlignment="1">
      <alignment horizontal="center"/>
    </xf>
    <xf numFmtId="1" fontId="1" fillId="0" borderId="0" xfId="1" applyNumberFormat="1" applyBorder="1" applyAlignment="1">
      <alignment horizontal="center"/>
    </xf>
    <xf numFmtId="0" fontId="1" fillId="0" borderId="8" xfId="1" applyBorder="1"/>
    <xf numFmtId="0" fontId="3" fillId="0" borderId="4" xfId="1" applyFont="1" applyBorder="1"/>
    <xf numFmtId="6" fontId="1" fillId="0" borderId="5" xfId="1" applyNumberFormat="1" applyBorder="1" applyAlignment="1">
      <alignment horizontal="center"/>
    </xf>
    <xf numFmtId="0" fontId="1" fillId="0" borderId="5" xfId="1" applyBorder="1" applyAlignment="1">
      <alignment horizontal="center"/>
    </xf>
    <xf numFmtId="0" fontId="1" fillId="0" borderId="6" xfId="1" applyBorder="1"/>
    <xf numFmtId="0" fontId="3" fillId="0" borderId="1" xfId="1" quotePrefix="1" applyFont="1" applyBorder="1" applyAlignment="1">
      <alignment horizontal="left"/>
    </xf>
    <xf numFmtId="0" fontId="1" fillId="0" borderId="2" xfId="1" applyBorder="1"/>
    <xf numFmtId="0" fontId="1" fillId="0" borderId="7" xfId="1" applyBorder="1"/>
    <xf numFmtId="0" fontId="1" fillId="0" borderId="0" xfId="1" applyBorder="1"/>
    <xf numFmtId="0" fontId="3" fillId="0" borderId="0" xfId="1" applyFont="1" applyBorder="1" applyAlignment="1">
      <alignment horizontal="center"/>
    </xf>
    <xf numFmtId="0" fontId="3" fillId="0" borderId="0" xfId="1" quotePrefix="1" applyFont="1" applyBorder="1" applyAlignment="1">
      <alignment horizontal="left"/>
    </xf>
    <xf numFmtId="6" fontId="1" fillId="0" borderId="0" xfId="1" applyNumberFormat="1" applyBorder="1" applyAlignment="1">
      <alignment horizontal="right"/>
    </xf>
    <xf numFmtId="0" fontId="1" fillId="0" borderId="4" xfId="1" applyBorder="1"/>
    <xf numFmtId="0" fontId="1" fillId="0" borderId="5" xfId="1" applyBorder="1"/>
    <xf numFmtId="0" fontId="3" fillId="0" borderId="5" xfId="1" applyFont="1" applyBorder="1" applyAlignment="1">
      <alignment horizontal="right"/>
    </xf>
    <xf numFmtId="6" fontId="1" fillId="0" borderId="12" xfId="1" applyNumberFormat="1" applyBorder="1"/>
    <xf numFmtId="1" fontId="1" fillId="0" borderId="13" xfId="1" applyNumberFormat="1" applyBorder="1"/>
    <xf numFmtId="0" fontId="3" fillId="0" borderId="0" xfId="1" quotePrefix="1" applyFont="1" applyAlignment="1">
      <alignment horizontal="left"/>
    </xf>
    <xf numFmtId="0" fontId="5" fillId="0" borderId="0" xfId="0" applyFont="1"/>
    <xf numFmtId="3" fontId="0" fillId="0" borderId="0" xfId="0" applyNumberFormat="1" applyAlignment="1">
      <alignment horizontal="center"/>
    </xf>
    <xf numFmtId="0" fontId="0" fillId="0" borderId="14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Border="1" applyAlignment="1">
      <alignment horizontal="center"/>
    </xf>
    <xf numFmtId="0" fontId="5" fillId="0" borderId="0" xfId="0" applyFont="1" applyAlignment="1">
      <alignment horizontal="center"/>
    </xf>
    <xf numFmtId="6" fontId="0" fillId="0" borderId="16" xfId="0" applyNumberFormat="1" applyBorder="1" applyAlignment="1">
      <alignment horizontal="center"/>
    </xf>
    <xf numFmtId="6" fontId="0" fillId="0" borderId="0" xfId="0" applyNumberFormat="1" applyAlignment="1">
      <alignment horizontal="center"/>
    </xf>
    <xf numFmtId="0" fontId="0" fillId="0" borderId="17" xfId="0" applyBorder="1" applyAlignment="1">
      <alignment horizontal="center"/>
    </xf>
    <xf numFmtId="0" fontId="6" fillId="0" borderId="0" xfId="4"/>
    <xf numFmtId="0" fontId="6" fillId="0" borderId="0" xfId="4" applyAlignment="1">
      <alignment horizontal="right"/>
    </xf>
    <xf numFmtId="44" fontId="4" fillId="0" borderId="0" xfId="3" applyFont="1"/>
    <xf numFmtId="0" fontId="6" fillId="0" borderId="18" xfId="4" applyBorder="1"/>
    <xf numFmtId="0" fontId="6" fillId="0" borderId="19" xfId="4" applyBorder="1" applyAlignment="1">
      <alignment horizontal="right"/>
    </xf>
    <xf numFmtId="0" fontId="7" fillId="0" borderId="0" xfId="4" applyFont="1"/>
    <xf numFmtId="0" fontId="6" fillId="0" borderId="20" xfId="4" applyBorder="1"/>
    <xf numFmtId="0" fontId="6" fillId="0" borderId="21" xfId="4" applyBorder="1" applyAlignment="1">
      <alignment horizontal="right"/>
    </xf>
    <xf numFmtId="0" fontId="6" fillId="0" borderId="22" xfId="4" applyBorder="1"/>
    <xf numFmtId="0" fontId="8" fillId="0" borderId="23" xfId="4" applyFont="1" applyBorder="1" applyAlignment="1">
      <alignment horizontal="right"/>
    </xf>
    <xf numFmtId="164" fontId="9" fillId="0" borderId="0" xfId="2" quotePrefix="1" applyNumberFormat="1" applyFont="1"/>
    <xf numFmtId="0" fontId="8" fillId="0" borderId="0" xfId="4" applyFont="1" applyAlignment="1">
      <alignment horizontal="right"/>
    </xf>
    <xf numFmtId="164" fontId="4" fillId="0" borderId="0" xfId="2" quotePrefix="1" applyNumberFormat="1" applyFont="1"/>
    <xf numFmtId="164" fontId="7" fillId="0" borderId="0" xfId="2" applyNumberFormat="1" applyFont="1"/>
    <xf numFmtId="44" fontId="9" fillId="0" borderId="0" xfId="4" applyNumberFormat="1" applyFont="1"/>
    <xf numFmtId="0" fontId="1" fillId="0" borderId="0" xfId="1" applyFont="1"/>
    <xf numFmtId="0" fontId="9" fillId="0" borderId="0" xfId="4" applyFont="1"/>
    <xf numFmtId="0" fontId="2" fillId="3" borderId="0" xfId="1" applyFont="1" applyFill="1"/>
    <xf numFmtId="0" fontId="1" fillId="3" borderId="0" xfId="1" applyFill="1"/>
    <xf numFmtId="0" fontId="5" fillId="0" borderId="15" xfId="0" applyFont="1" applyBorder="1" applyAlignment="1">
      <alignment horizontal="center"/>
    </xf>
    <xf numFmtId="0" fontId="5" fillId="3" borderId="15" xfId="0" applyFont="1" applyFill="1" applyBorder="1" applyAlignment="1">
      <alignment horizontal="center"/>
    </xf>
    <xf numFmtId="0" fontId="0" fillId="2" borderId="23" xfId="0" applyFill="1" applyBorder="1" applyAlignment="1">
      <alignment horizontal="left" vertical="top" wrapText="1"/>
    </xf>
    <xf numFmtId="0" fontId="0" fillId="2" borderId="24" xfId="0" applyFill="1" applyBorder="1" applyAlignment="1">
      <alignment horizontal="left" vertical="top" wrapText="1"/>
    </xf>
    <xf numFmtId="0" fontId="0" fillId="2" borderId="22" xfId="0" applyFill="1" applyBorder="1" applyAlignment="1">
      <alignment horizontal="left" vertical="top" wrapText="1"/>
    </xf>
    <xf numFmtId="0" fontId="0" fillId="2" borderId="21" xfId="0" applyFill="1" applyBorder="1" applyAlignment="1">
      <alignment horizontal="left" vertical="top" wrapText="1"/>
    </xf>
    <xf numFmtId="0" fontId="0" fillId="2" borderId="0" xfId="0" applyFill="1" applyBorder="1" applyAlignment="1">
      <alignment horizontal="left" vertical="top" wrapText="1"/>
    </xf>
    <xf numFmtId="0" fontId="0" fillId="2" borderId="20" xfId="0" applyFill="1" applyBorder="1" applyAlignment="1">
      <alignment horizontal="left" vertical="top" wrapText="1"/>
    </xf>
    <xf numFmtId="0" fontId="0" fillId="2" borderId="19" xfId="0" applyFill="1" applyBorder="1" applyAlignment="1">
      <alignment horizontal="left" vertical="top" wrapText="1"/>
    </xf>
    <xf numFmtId="0" fontId="0" fillId="2" borderId="15" xfId="0" applyFill="1" applyBorder="1" applyAlignment="1">
      <alignment horizontal="left" vertical="top" wrapText="1"/>
    </xf>
    <xf numFmtId="0" fontId="0" fillId="2" borderId="18" xfId="0" applyFill="1" applyBorder="1" applyAlignment="1">
      <alignment horizontal="left" vertical="top" wrapText="1"/>
    </xf>
    <xf numFmtId="0" fontId="10" fillId="3" borderId="0" xfId="4" applyFont="1" applyFill="1" applyAlignment="1">
      <alignment horizontal="center"/>
    </xf>
    <xf numFmtId="0" fontId="1" fillId="2" borderId="23" xfId="1" applyFill="1" applyBorder="1" applyAlignment="1">
      <alignment horizontal="left" vertical="top" wrapText="1"/>
    </xf>
    <xf numFmtId="0" fontId="1" fillId="2" borderId="24" xfId="1" applyFill="1" applyBorder="1" applyAlignment="1">
      <alignment horizontal="left" vertical="top" wrapText="1"/>
    </xf>
    <xf numFmtId="0" fontId="1" fillId="2" borderId="22" xfId="1" applyFill="1" applyBorder="1" applyAlignment="1">
      <alignment horizontal="left" vertical="top" wrapText="1"/>
    </xf>
    <xf numFmtId="0" fontId="1" fillId="2" borderId="21" xfId="1" applyFill="1" applyBorder="1" applyAlignment="1">
      <alignment horizontal="left" vertical="top" wrapText="1"/>
    </xf>
    <xf numFmtId="0" fontId="1" fillId="2" borderId="0" xfId="1" applyFill="1" applyBorder="1" applyAlignment="1">
      <alignment horizontal="left" vertical="top" wrapText="1"/>
    </xf>
    <xf numFmtId="0" fontId="1" fillId="2" borderId="20" xfId="1" applyFill="1" applyBorder="1" applyAlignment="1">
      <alignment horizontal="left" vertical="top" wrapText="1"/>
    </xf>
    <xf numFmtId="0" fontId="1" fillId="2" borderId="19" xfId="1" applyFill="1" applyBorder="1" applyAlignment="1">
      <alignment horizontal="left" vertical="top" wrapText="1"/>
    </xf>
    <xf numFmtId="0" fontId="1" fillId="2" borderId="15" xfId="1" applyFill="1" applyBorder="1" applyAlignment="1">
      <alignment horizontal="left" vertical="top" wrapText="1"/>
    </xf>
    <xf numFmtId="0" fontId="1" fillId="2" borderId="18" xfId="1" applyFill="1" applyBorder="1" applyAlignment="1">
      <alignment horizontal="left" vertical="top" wrapText="1"/>
    </xf>
    <xf numFmtId="1" fontId="1" fillId="0" borderId="9" xfId="1" applyNumberFormat="1" applyBorder="1"/>
    <xf numFmtId="1" fontId="1" fillId="0" borderId="10" xfId="1" applyNumberFormat="1" applyBorder="1"/>
    <xf numFmtId="1" fontId="1" fillId="0" borderId="11" xfId="1" applyNumberFormat="1" applyBorder="1"/>
  </cellXfs>
  <cellStyles count="5">
    <cellStyle name="Comma 2" xfId="2"/>
    <cellStyle name="Currency 2" xfId="3"/>
    <cellStyle name="Normal" xfId="0" builtinId="0"/>
    <cellStyle name="Normal 2" xfId="4"/>
    <cellStyle name="Normal_INVENT1" xfId="1"/>
  </cellStyles>
  <dxfs count="0"/>
  <tableStyles count="0" defaultTableStyle="TableStyleMedium2" defaultPivotStyle="PivotStyleLight16"/>
  <colors>
    <mruColors>
      <color rgb="FFDEDE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371475</xdr:colOff>
      <xdr:row>1</xdr:row>
      <xdr:rowOff>133350</xdr:rowOff>
    </xdr:from>
    <xdr:to>
      <xdr:col>9</xdr:col>
      <xdr:colOff>219075</xdr:colOff>
      <xdr:row>9</xdr:row>
      <xdr:rowOff>47625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67425" y="295275"/>
          <a:ext cx="1066800" cy="1552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5"/>
  <sheetViews>
    <sheetView tabSelected="1" workbookViewId="0">
      <selection activeCell="A14" sqref="A14:F25"/>
    </sheetView>
  </sheetViews>
  <sheetFormatPr defaultRowHeight="15" x14ac:dyDescent="0.25"/>
  <cols>
    <col min="1" max="1" width="11.5703125" customWidth="1"/>
    <col min="2" max="2" width="17.140625" customWidth="1"/>
    <col min="3" max="3" width="13.7109375" customWidth="1"/>
    <col min="4" max="4" width="12.5703125" customWidth="1"/>
    <col min="5" max="5" width="12.28515625" customWidth="1"/>
    <col min="6" max="6" width="10.85546875" bestFit="1" customWidth="1"/>
    <col min="7" max="7" width="9.28515625" bestFit="1" customWidth="1"/>
  </cols>
  <sheetData>
    <row r="2" spans="1:8" x14ac:dyDescent="0.25">
      <c r="B2" s="58" t="s">
        <v>32</v>
      </c>
      <c r="C2" s="58"/>
      <c r="D2" s="58"/>
      <c r="E2" s="58"/>
    </row>
    <row r="3" spans="1:8" ht="15.75" thickBot="1" x14ac:dyDescent="0.3">
      <c r="B3" s="34" t="s">
        <v>31</v>
      </c>
      <c r="C3" s="34" t="s">
        <v>30</v>
      </c>
      <c r="D3" s="34" t="s">
        <v>29</v>
      </c>
      <c r="E3" s="34" t="s">
        <v>28</v>
      </c>
    </row>
    <row r="4" spans="1:8" ht="15.75" thickBot="1" x14ac:dyDescent="0.3">
      <c r="A4" s="29" t="s">
        <v>27</v>
      </c>
      <c r="B4" s="37">
        <v>0</v>
      </c>
      <c r="C4" s="37">
        <v>38</v>
      </c>
      <c r="D4" s="37">
        <v>28.000000000000004</v>
      </c>
      <c r="E4" s="37">
        <v>0</v>
      </c>
      <c r="F4" s="29" t="s">
        <v>26</v>
      </c>
    </row>
    <row r="5" spans="1:8" ht="15.75" thickBot="1" x14ac:dyDescent="0.3">
      <c r="A5" s="29" t="s">
        <v>25</v>
      </c>
      <c r="B5" s="36">
        <v>350</v>
      </c>
      <c r="C5" s="36">
        <v>1000</v>
      </c>
      <c r="D5" s="36">
        <v>750</v>
      </c>
      <c r="E5" s="36">
        <v>250</v>
      </c>
      <c r="F5" s="35">
        <f>SUMPRODUCT(B5:E5,B4:E4)</f>
        <v>59000</v>
      </c>
    </row>
    <row r="7" spans="1:8" ht="15.75" thickBot="1" x14ac:dyDescent="0.3">
      <c r="B7" s="57" t="s">
        <v>24</v>
      </c>
      <c r="C7" s="57"/>
      <c r="D7" s="57"/>
      <c r="E7" s="57"/>
      <c r="F7" s="34" t="s">
        <v>23</v>
      </c>
      <c r="G7" s="34" t="s">
        <v>22</v>
      </c>
    </row>
    <row r="8" spans="1:8" ht="15.75" thickBot="1" x14ac:dyDescent="0.3">
      <c r="A8" s="29" t="s">
        <v>21</v>
      </c>
      <c r="B8" s="32">
        <v>50</v>
      </c>
      <c r="C8" s="32">
        <v>50</v>
      </c>
      <c r="D8" s="32">
        <v>100</v>
      </c>
      <c r="E8" s="32">
        <v>50</v>
      </c>
      <c r="F8" s="31">
        <f>SUMPRODUCT(B8:E8,$B$4:$E$4)</f>
        <v>4700</v>
      </c>
      <c r="G8" s="30">
        <v>4700</v>
      </c>
      <c r="H8" s="29" t="s">
        <v>20</v>
      </c>
    </row>
    <row r="9" spans="1:8" ht="15.75" thickBot="1" x14ac:dyDescent="0.3">
      <c r="A9" s="29" t="s">
        <v>19</v>
      </c>
      <c r="B9" s="32">
        <v>5</v>
      </c>
      <c r="C9" s="32">
        <v>15</v>
      </c>
      <c r="D9" s="32">
        <v>10</v>
      </c>
      <c r="E9" s="32">
        <v>5</v>
      </c>
      <c r="F9" s="31">
        <f>SUMPRODUCT(B9:E9,$B$4:$E$4)</f>
        <v>850</v>
      </c>
      <c r="G9" s="33">
        <v>850</v>
      </c>
      <c r="H9" s="29" t="s">
        <v>18</v>
      </c>
    </row>
    <row r="10" spans="1:8" ht="15.75" thickBot="1" x14ac:dyDescent="0.3">
      <c r="A10" s="29" t="s">
        <v>17</v>
      </c>
      <c r="B10" s="32">
        <v>500</v>
      </c>
      <c r="C10" s="32">
        <v>400</v>
      </c>
      <c r="D10" s="32">
        <v>300</v>
      </c>
      <c r="E10" s="32">
        <v>200</v>
      </c>
      <c r="F10" s="31">
        <f>SUMPRODUCT(B10:E10,$B$4:$E$4)</f>
        <v>23600</v>
      </c>
      <c r="G10" s="30">
        <v>32500</v>
      </c>
      <c r="H10" s="29" t="s">
        <v>15</v>
      </c>
    </row>
    <row r="11" spans="1:8" ht="15.75" thickBot="1" x14ac:dyDescent="0.3">
      <c r="A11" s="29" t="s">
        <v>16</v>
      </c>
      <c r="B11" s="32">
        <v>500</v>
      </c>
      <c r="C11" s="32">
        <v>750</v>
      </c>
      <c r="D11" s="32">
        <v>250</v>
      </c>
      <c r="E11" s="32">
        <v>500</v>
      </c>
      <c r="F11" s="31">
        <f>SUMPRODUCT(B11:E11,$B$4:$E$4)</f>
        <v>35500</v>
      </c>
      <c r="G11" s="30">
        <v>49500</v>
      </c>
      <c r="H11" s="29" t="s">
        <v>15</v>
      </c>
    </row>
    <row r="13" spans="1:8" x14ac:dyDescent="0.25">
      <c r="A13" s="29" t="s">
        <v>47</v>
      </c>
    </row>
    <row r="14" spans="1:8" x14ac:dyDescent="0.25">
      <c r="A14" s="59" t="s">
        <v>50</v>
      </c>
      <c r="B14" s="60"/>
      <c r="C14" s="60"/>
      <c r="D14" s="60"/>
      <c r="E14" s="60"/>
      <c r="F14" s="61"/>
    </row>
    <row r="15" spans="1:8" x14ac:dyDescent="0.25">
      <c r="A15" s="62"/>
      <c r="B15" s="63"/>
      <c r="C15" s="63"/>
      <c r="D15" s="63"/>
      <c r="E15" s="63"/>
      <c r="F15" s="64"/>
    </row>
    <row r="16" spans="1:8" x14ac:dyDescent="0.25">
      <c r="A16" s="62"/>
      <c r="B16" s="63"/>
      <c r="C16" s="63"/>
      <c r="D16" s="63"/>
      <c r="E16" s="63"/>
      <c r="F16" s="64"/>
    </row>
    <row r="17" spans="1:6" x14ac:dyDescent="0.25">
      <c r="A17" s="62"/>
      <c r="B17" s="63"/>
      <c r="C17" s="63"/>
      <c r="D17" s="63"/>
      <c r="E17" s="63"/>
      <c r="F17" s="64"/>
    </row>
    <row r="18" spans="1:6" x14ac:dyDescent="0.25">
      <c r="A18" s="62"/>
      <c r="B18" s="63"/>
      <c r="C18" s="63"/>
      <c r="D18" s="63"/>
      <c r="E18" s="63"/>
      <c r="F18" s="64"/>
    </row>
    <row r="19" spans="1:6" x14ac:dyDescent="0.25">
      <c r="A19" s="62"/>
      <c r="B19" s="63"/>
      <c r="C19" s="63"/>
      <c r="D19" s="63"/>
      <c r="E19" s="63"/>
      <c r="F19" s="64"/>
    </row>
    <row r="20" spans="1:6" x14ac:dyDescent="0.25">
      <c r="A20" s="62"/>
      <c r="B20" s="63"/>
      <c r="C20" s="63"/>
      <c r="D20" s="63"/>
      <c r="E20" s="63"/>
      <c r="F20" s="64"/>
    </row>
    <row r="21" spans="1:6" x14ac:dyDescent="0.25">
      <c r="A21" s="62"/>
      <c r="B21" s="63"/>
      <c r="C21" s="63"/>
      <c r="D21" s="63"/>
      <c r="E21" s="63"/>
      <c r="F21" s="64"/>
    </row>
    <row r="22" spans="1:6" x14ac:dyDescent="0.25">
      <c r="A22" s="62"/>
      <c r="B22" s="63"/>
      <c r="C22" s="63"/>
      <c r="D22" s="63"/>
      <c r="E22" s="63"/>
      <c r="F22" s="64"/>
    </row>
    <row r="23" spans="1:6" x14ac:dyDescent="0.25">
      <c r="A23" s="62"/>
      <c r="B23" s="63"/>
      <c r="C23" s="63"/>
      <c r="D23" s="63"/>
      <c r="E23" s="63"/>
      <c r="F23" s="64"/>
    </row>
    <row r="24" spans="1:6" x14ac:dyDescent="0.25">
      <c r="A24" s="62"/>
      <c r="B24" s="63"/>
      <c r="C24" s="63"/>
      <c r="D24" s="63"/>
      <c r="E24" s="63"/>
      <c r="F24" s="64"/>
    </row>
    <row r="25" spans="1:6" x14ac:dyDescent="0.25">
      <c r="A25" s="65"/>
      <c r="B25" s="66"/>
      <c r="C25" s="66"/>
      <c r="D25" s="66"/>
      <c r="E25" s="66"/>
      <c r="F25" s="67"/>
    </row>
  </sheetData>
  <mergeCells count="3">
    <mergeCell ref="B7:E7"/>
    <mergeCell ref="B2:E2"/>
    <mergeCell ref="A14:F2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6"/>
  <sheetViews>
    <sheetView topLeftCell="A2" workbookViewId="0">
      <selection activeCell="B17" sqref="B17:G26"/>
    </sheetView>
  </sheetViews>
  <sheetFormatPr defaultRowHeight="12.75" x14ac:dyDescent="0.2"/>
  <cols>
    <col min="1" max="1" width="4.7109375" style="38" customWidth="1"/>
    <col min="2" max="2" width="10.85546875" style="38" customWidth="1"/>
    <col min="3" max="3" width="17.42578125" style="38" customWidth="1"/>
    <col min="4" max="4" width="10.140625" style="38" customWidth="1"/>
    <col min="5" max="5" width="5.5703125" style="38" customWidth="1"/>
    <col min="6" max="6" width="13.5703125" style="38" bestFit="1" customWidth="1"/>
    <col min="7" max="7" width="10.85546875" style="38" customWidth="1"/>
    <col min="8" max="16384" width="9.140625" style="38"/>
  </cols>
  <sheetData>
    <row r="2" spans="2:7" ht="30.75" x14ac:dyDescent="0.7">
      <c r="C2" s="68" t="s">
        <v>51</v>
      </c>
      <c r="D2" s="68"/>
      <c r="E2" s="68"/>
      <c r="F2" s="68"/>
    </row>
    <row r="4" spans="2:7" ht="15" x14ac:dyDescent="0.25">
      <c r="C4" s="39" t="s">
        <v>45</v>
      </c>
      <c r="D4" s="40">
        <v>1</v>
      </c>
      <c r="F4" s="49" t="s">
        <v>44</v>
      </c>
      <c r="G4" s="52">
        <f>D6+D10+D14</f>
        <v>1362.5</v>
      </c>
    </row>
    <row r="5" spans="2:7" x14ac:dyDescent="0.2">
      <c r="C5" s="39" t="s">
        <v>35</v>
      </c>
      <c r="D5" s="51">
        <v>250.00000000000003</v>
      </c>
      <c r="F5" s="39"/>
    </row>
    <row r="6" spans="2:7" ht="15" x14ac:dyDescent="0.25">
      <c r="C6" s="39" t="s">
        <v>33</v>
      </c>
      <c r="D6" s="40">
        <f>D4*D5</f>
        <v>250.00000000000003</v>
      </c>
      <c r="F6" s="39" t="s">
        <v>43</v>
      </c>
      <c r="G6" s="50">
        <f>D5</f>
        <v>250.00000000000003</v>
      </c>
    </row>
    <row r="7" spans="2:7" ht="15" x14ac:dyDescent="0.25">
      <c r="D7" s="40"/>
      <c r="F7" s="39" t="s">
        <v>42</v>
      </c>
      <c r="G7" s="50">
        <f>D9+D13</f>
        <v>400</v>
      </c>
    </row>
    <row r="8" spans="2:7" ht="15" x14ac:dyDescent="0.25">
      <c r="C8" s="39" t="s">
        <v>41</v>
      </c>
      <c r="D8" s="40">
        <v>2.5</v>
      </c>
      <c r="F8" s="49" t="s">
        <v>40</v>
      </c>
      <c r="G8" s="48">
        <f>D5+D9+D13</f>
        <v>650</v>
      </c>
    </row>
    <row r="9" spans="2:7" x14ac:dyDescent="0.2">
      <c r="C9" s="39" t="s">
        <v>35</v>
      </c>
      <c r="D9" s="43">
        <v>174.99999999999997</v>
      </c>
    </row>
    <row r="10" spans="2:7" ht="15" x14ac:dyDescent="0.25">
      <c r="C10" s="39" t="s">
        <v>33</v>
      </c>
      <c r="D10" s="40">
        <f>D8*D9</f>
        <v>437.49999999999994</v>
      </c>
      <c r="F10" s="47" t="s">
        <v>39</v>
      </c>
      <c r="G10" s="46"/>
    </row>
    <row r="11" spans="2:7" x14ac:dyDescent="0.2">
      <c r="F11" s="45" t="s">
        <v>38</v>
      </c>
      <c r="G11" s="44">
        <v>650</v>
      </c>
    </row>
    <row r="12" spans="2:7" ht="15" x14ac:dyDescent="0.25">
      <c r="C12" s="39" t="s">
        <v>37</v>
      </c>
      <c r="D12" s="40">
        <v>3</v>
      </c>
      <c r="F12" s="45" t="s">
        <v>36</v>
      </c>
      <c r="G12" s="44">
        <v>400</v>
      </c>
    </row>
    <row r="13" spans="2:7" x14ac:dyDescent="0.2">
      <c r="C13" s="39" t="s">
        <v>35</v>
      </c>
      <c r="D13" s="43">
        <v>225</v>
      </c>
      <c r="F13" s="42" t="s">
        <v>34</v>
      </c>
      <c r="G13" s="41">
        <v>225</v>
      </c>
    </row>
    <row r="14" spans="2:7" ht="15" x14ac:dyDescent="0.25">
      <c r="C14" s="39" t="s">
        <v>33</v>
      </c>
      <c r="D14" s="40">
        <f>D12*D13</f>
        <v>675</v>
      </c>
    </row>
    <row r="16" spans="2:7" x14ac:dyDescent="0.2">
      <c r="B16" s="54" t="s">
        <v>48</v>
      </c>
      <c r="C16" s="39"/>
    </row>
    <row r="17" spans="1:7" ht="15" x14ac:dyDescent="0.25">
      <c r="A17"/>
      <c r="B17" s="59" t="s">
        <v>52</v>
      </c>
      <c r="C17" s="60"/>
      <c r="D17" s="60"/>
      <c r="E17" s="60"/>
      <c r="F17" s="60"/>
      <c r="G17" s="61"/>
    </row>
    <row r="18" spans="1:7" ht="15" x14ac:dyDescent="0.25">
      <c r="A18"/>
      <c r="B18" s="62"/>
      <c r="C18" s="63"/>
      <c r="D18" s="63"/>
      <c r="E18" s="63"/>
      <c r="F18" s="63"/>
      <c r="G18" s="64"/>
    </row>
    <row r="19" spans="1:7" ht="15" x14ac:dyDescent="0.25">
      <c r="A19"/>
      <c r="B19" s="62"/>
      <c r="C19" s="63"/>
      <c r="D19" s="63"/>
      <c r="E19" s="63"/>
      <c r="F19" s="63"/>
      <c r="G19" s="64"/>
    </row>
    <row r="20" spans="1:7" ht="15" x14ac:dyDescent="0.25">
      <c r="A20"/>
      <c r="B20" s="62"/>
      <c r="C20" s="63"/>
      <c r="D20" s="63"/>
      <c r="E20" s="63"/>
      <c r="F20" s="63"/>
      <c r="G20" s="64"/>
    </row>
    <row r="21" spans="1:7" ht="15" x14ac:dyDescent="0.25">
      <c r="A21"/>
      <c r="B21" s="62"/>
      <c r="C21" s="63"/>
      <c r="D21" s="63"/>
      <c r="E21" s="63"/>
      <c r="F21" s="63"/>
      <c r="G21" s="64"/>
    </row>
    <row r="22" spans="1:7" ht="15" x14ac:dyDescent="0.25">
      <c r="A22"/>
      <c r="B22" s="62"/>
      <c r="C22" s="63"/>
      <c r="D22" s="63"/>
      <c r="E22" s="63"/>
      <c r="F22" s="63"/>
      <c r="G22" s="64"/>
    </row>
    <row r="23" spans="1:7" ht="15" x14ac:dyDescent="0.25">
      <c r="A23"/>
      <c r="B23" s="62"/>
      <c r="C23" s="63"/>
      <c r="D23" s="63"/>
      <c r="E23" s="63"/>
      <c r="F23" s="63"/>
      <c r="G23" s="64"/>
    </row>
    <row r="24" spans="1:7" x14ac:dyDescent="0.2">
      <c r="B24" s="62"/>
      <c r="C24" s="63"/>
      <c r="D24" s="63"/>
      <c r="E24" s="63"/>
      <c r="F24" s="63"/>
      <c r="G24" s="64"/>
    </row>
    <row r="25" spans="1:7" x14ac:dyDescent="0.2">
      <c r="B25" s="62"/>
      <c r="C25" s="63"/>
      <c r="D25" s="63"/>
      <c r="E25" s="63"/>
      <c r="F25" s="63"/>
      <c r="G25" s="64"/>
    </row>
    <row r="26" spans="1:7" x14ac:dyDescent="0.2">
      <c r="B26" s="65"/>
      <c r="C26" s="66"/>
      <c r="D26" s="66"/>
      <c r="E26" s="66"/>
      <c r="F26" s="66"/>
      <c r="G26" s="67"/>
    </row>
  </sheetData>
  <mergeCells count="2">
    <mergeCell ref="C2:F2"/>
    <mergeCell ref="B17:G26"/>
  </mergeCells>
  <pageMargins left="0.75" right="0.75" top="1" bottom="1" header="0.5" footer="0.5"/>
  <pageSetup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6"/>
  <sheetViews>
    <sheetView workbookViewId="0">
      <selection activeCell="A21" sqref="A21:H26"/>
    </sheetView>
  </sheetViews>
  <sheetFormatPr defaultRowHeight="12.75" x14ac:dyDescent="0.2"/>
  <cols>
    <col min="1" max="1" width="9.5703125" style="2" customWidth="1"/>
    <col min="2" max="2" width="9.42578125" style="2" bestFit="1" customWidth="1"/>
    <col min="3" max="5" width="9.140625" style="2"/>
    <col min="6" max="6" width="0.85546875" style="2" customWidth="1"/>
    <col min="7" max="7" width="9" style="2" customWidth="1"/>
    <col min="8" max="8" width="9.140625" style="2"/>
    <col min="9" max="9" width="12.7109375" style="2" customWidth="1"/>
    <col min="10" max="16384" width="9.140625" style="2"/>
  </cols>
  <sheetData>
    <row r="1" spans="1:8" x14ac:dyDescent="0.2">
      <c r="A1" s="55" t="s">
        <v>0</v>
      </c>
      <c r="B1" s="56"/>
    </row>
    <row r="2" spans="1:8" ht="15" x14ac:dyDescent="0.25">
      <c r="A2"/>
      <c r="B2"/>
      <c r="C2"/>
      <c r="D2"/>
      <c r="E2"/>
      <c r="F2"/>
      <c r="G2"/>
      <c r="H2"/>
    </row>
    <row r="3" spans="1:8" ht="13.5" thickBot="1" x14ac:dyDescent="0.25"/>
    <row r="4" spans="1:8" ht="43.5" thickTop="1" x14ac:dyDescent="0.2">
      <c r="A4" s="3"/>
      <c r="B4" s="4" t="s">
        <v>1</v>
      </c>
      <c r="C4" s="4" t="s">
        <v>2</v>
      </c>
      <c r="D4" s="5" t="s">
        <v>3</v>
      </c>
      <c r="E4" s="4" t="s">
        <v>4</v>
      </c>
      <c r="F4" s="4"/>
      <c r="G4" s="4" t="s">
        <v>5</v>
      </c>
      <c r="H4" s="6"/>
    </row>
    <row r="5" spans="1:8" x14ac:dyDescent="0.2">
      <c r="A5" s="7" t="s">
        <v>6</v>
      </c>
      <c r="B5" s="8">
        <v>15</v>
      </c>
      <c r="C5" s="9">
        <v>440</v>
      </c>
      <c r="D5" s="9">
        <v>300</v>
      </c>
      <c r="E5" s="8">
        <v>50</v>
      </c>
      <c r="F5" s="8"/>
      <c r="G5" s="10">
        <v>50000</v>
      </c>
      <c r="H5" s="11"/>
    </row>
    <row r="6" spans="1:8" x14ac:dyDescent="0.2">
      <c r="A6" s="7" t="s">
        <v>7</v>
      </c>
      <c r="B6" s="8">
        <v>18</v>
      </c>
      <c r="C6" s="9">
        <v>850</v>
      </c>
      <c r="D6" s="9">
        <v>325</v>
      </c>
      <c r="E6" s="8">
        <v>50</v>
      </c>
      <c r="F6" s="8"/>
      <c r="G6" s="8"/>
      <c r="H6" s="11"/>
    </row>
    <row r="7" spans="1:8" x14ac:dyDescent="0.2">
      <c r="A7" s="7" t="s">
        <v>8</v>
      </c>
      <c r="B7" s="8">
        <v>25</v>
      </c>
      <c r="C7" s="9">
        <v>1260</v>
      </c>
      <c r="D7" s="9">
        <v>400</v>
      </c>
      <c r="E7" s="8">
        <v>50</v>
      </c>
      <c r="F7" s="8"/>
      <c r="G7" s="8"/>
      <c r="H7" s="11"/>
    </row>
    <row r="8" spans="1:8" ht="13.5" thickBot="1" x14ac:dyDescent="0.25">
      <c r="A8" s="12" t="s">
        <v>9</v>
      </c>
      <c r="B8" s="13">
        <v>16</v>
      </c>
      <c r="C8" s="14">
        <v>950</v>
      </c>
      <c r="D8" s="14">
        <v>150</v>
      </c>
      <c r="E8" s="13">
        <v>50</v>
      </c>
      <c r="F8" s="13"/>
      <c r="G8" s="13"/>
      <c r="H8" s="15"/>
    </row>
    <row r="9" spans="1:8" ht="14.25" thickTop="1" thickBot="1" x14ac:dyDescent="0.25"/>
    <row r="10" spans="1:8" ht="13.5" thickTop="1" x14ac:dyDescent="0.2">
      <c r="A10" s="16" t="s">
        <v>10</v>
      </c>
      <c r="B10" s="17"/>
      <c r="C10" s="17"/>
      <c r="D10" s="17"/>
      <c r="E10" s="17"/>
      <c r="F10" s="17"/>
      <c r="G10" s="17"/>
      <c r="H10" s="6"/>
    </row>
    <row r="11" spans="1:8" ht="13.5" thickBot="1" x14ac:dyDescent="0.25">
      <c r="A11" s="18"/>
      <c r="B11" s="19"/>
      <c r="C11" s="20" t="s">
        <v>11</v>
      </c>
      <c r="D11" s="19"/>
      <c r="E11" s="20" t="s">
        <v>12</v>
      </c>
      <c r="F11" s="19"/>
      <c r="G11" s="21" t="s">
        <v>13</v>
      </c>
      <c r="H11" s="11"/>
    </row>
    <row r="12" spans="1:8" ht="13.5" thickTop="1" x14ac:dyDescent="0.2">
      <c r="A12" s="7" t="s">
        <v>6</v>
      </c>
      <c r="B12" s="78">
        <v>36.396068167692853</v>
      </c>
      <c r="C12" s="19">
        <f>(2*E5*D5/B5)^0.5</f>
        <v>44.721359549995796</v>
      </c>
      <c r="D12" s="19"/>
      <c r="E12" s="22">
        <f>B5*B12/2+E5*D5/B12</f>
        <v>685.10294080718336</v>
      </c>
      <c r="F12" s="19"/>
      <c r="G12" s="19">
        <f>B12*C5/2</f>
        <v>8007.1349968924278</v>
      </c>
      <c r="H12" s="11"/>
    </row>
    <row r="13" spans="1:8" x14ac:dyDescent="0.2">
      <c r="A13" s="7" t="s">
        <v>7</v>
      </c>
      <c r="B13" s="79">
        <v>31.499509583668701</v>
      </c>
      <c r="C13" s="19">
        <f>(2*E6*D6/B6)^0.5</f>
        <v>42.491829279939871</v>
      </c>
      <c r="D13" s="19"/>
      <c r="E13" s="22">
        <f>B6*B13/2+E6*D6/B13</f>
        <v>799.37663376065984</v>
      </c>
      <c r="F13" s="19"/>
      <c r="G13" s="19">
        <f>B13*C6/2</f>
        <v>13387.291573059198</v>
      </c>
      <c r="H13" s="11"/>
    </row>
    <row r="14" spans="1:8" x14ac:dyDescent="0.2">
      <c r="A14" s="7" t="s">
        <v>8</v>
      </c>
      <c r="B14" s="79">
        <v>29.207086144747716</v>
      </c>
      <c r="C14" s="19">
        <f>(2*E7*D7/B7)^0.5</f>
        <v>40</v>
      </c>
      <c r="D14" s="19"/>
      <c r="E14" s="22">
        <f>B7*B14/2+E7*D7/B14</f>
        <v>1049.8539074171922</v>
      </c>
      <c r="F14" s="19"/>
      <c r="G14" s="19">
        <f>B14*C7/2</f>
        <v>18400.46427119106</v>
      </c>
      <c r="H14" s="11"/>
    </row>
    <row r="15" spans="1:8" ht="13.5" thickBot="1" x14ac:dyDescent="0.25">
      <c r="A15" s="7" t="s">
        <v>9</v>
      </c>
      <c r="B15" s="80">
        <v>21.484440334436453</v>
      </c>
      <c r="C15" s="19">
        <f>(2*E8*D8/B8)^0.5</f>
        <v>30.618621784789728</v>
      </c>
      <c r="D15" s="19"/>
      <c r="E15" s="22">
        <f>B8*B15/2+E8*D8/B15</f>
        <v>520.96537017682886</v>
      </c>
      <c r="F15" s="19"/>
      <c r="G15" s="19">
        <f>B15*C8/2</f>
        <v>10205.109158857314</v>
      </c>
      <c r="H15" s="11"/>
    </row>
    <row r="16" spans="1:8" ht="14.25" thickTop="1" thickBot="1" x14ac:dyDescent="0.25">
      <c r="A16" s="23"/>
      <c r="B16" s="24"/>
      <c r="C16" s="24"/>
      <c r="D16" s="25" t="s">
        <v>14</v>
      </c>
      <c r="E16" s="26">
        <f>SUM(E12:E15)</f>
        <v>3055.298852161864</v>
      </c>
      <c r="F16" s="24"/>
      <c r="G16" s="27">
        <f>SUM(G12:G15)</f>
        <v>50000</v>
      </c>
      <c r="H16" s="15"/>
    </row>
    <row r="17" spans="1:9" ht="13.5" thickTop="1" x14ac:dyDescent="0.2">
      <c r="A17" s="28"/>
    </row>
    <row r="18" spans="1:9" x14ac:dyDescent="0.2">
      <c r="A18" s="53" t="s">
        <v>46</v>
      </c>
    </row>
    <row r="19" spans="1:9" ht="15" x14ac:dyDescent="0.25">
      <c r="I19"/>
    </row>
    <row r="20" spans="1:9" ht="15" x14ac:dyDescent="0.25">
      <c r="A20" s="1" t="s">
        <v>49</v>
      </c>
      <c r="I20"/>
    </row>
    <row r="21" spans="1:9" ht="15" x14ac:dyDescent="0.25">
      <c r="A21" s="69" t="s">
        <v>53</v>
      </c>
      <c r="B21" s="70"/>
      <c r="C21" s="70"/>
      <c r="D21" s="70"/>
      <c r="E21" s="70"/>
      <c r="F21" s="70"/>
      <c r="G21" s="70"/>
      <c r="H21" s="71"/>
      <c r="I21"/>
    </row>
    <row r="22" spans="1:9" ht="15" x14ac:dyDescent="0.25">
      <c r="A22" s="72"/>
      <c r="B22" s="73"/>
      <c r="C22" s="73"/>
      <c r="D22" s="73"/>
      <c r="E22" s="73"/>
      <c r="F22" s="73"/>
      <c r="G22" s="73"/>
      <c r="H22" s="74"/>
      <c r="I22"/>
    </row>
    <row r="23" spans="1:9" ht="15" x14ac:dyDescent="0.25">
      <c r="A23" s="72"/>
      <c r="B23" s="73"/>
      <c r="C23" s="73"/>
      <c r="D23" s="73"/>
      <c r="E23" s="73"/>
      <c r="F23" s="73"/>
      <c r="G23" s="73"/>
      <c r="H23" s="74"/>
      <c r="I23"/>
    </row>
    <row r="24" spans="1:9" ht="15" x14ac:dyDescent="0.25">
      <c r="A24" s="72"/>
      <c r="B24" s="73"/>
      <c r="C24" s="73"/>
      <c r="D24" s="73"/>
      <c r="E24" s="73"/>
      <c r="F24" s="73"/>
      <c r="G24" s="73"/>
      <c r="H24" s="74"/>
      <c r="I24"/>
    </row>
    <row r="25" spans="1:9" ht="15" x14ac:dyDescent="0.25">
      <c r="A25" s="72"/>
      <c r="B25" s="73"/>
      <c r="C25" s="73"/>
      <c r="D25" s="73"/>
      <c r="E25" s="73"/>
      <c r="F25" s="73"/>
      <c r="G25" s="73"/>
      <c r="H25" s="74"/>
      <c r="I25"/>
    </row>
    <row r="26" spans="1:9" ht="15" x14ac:dyDescent="0.25">
      <c r="A26" s="75"/>
      <c r="B26" s="76"/>
      <c r="C26" s="76"/>
      <c r="D26" s="76"/>
      <c r="E26" s="76"/>
      <c r="F26" s="76"/>
      <c r="G26" s="76"/>
      <c r="H26" s="77"/>
      <c r="I26"/>
    </row>
    <row r="27" spans="1:9" ht="15" x14ac:dyDescent="0.25">
      <c r="I27"/>
    </row>
    <row r="28" spans="1:9" ht="15" x14ac:dyDescent="0.25">
      <c r="I28"/>
    </row>
    <row r="29" spans="1:9" ht="15" x14ac:dyDescent="0.25">
      <c r="I29"/>
    </row>
    <row r="30" spans="1:9" ht="15" x14ac:dyDescent="0.25">
      <c r="I30"/>
    </row>
    <row r="31" spans="1:9" ht="15" x14ac:dyDescent="0.25">
      <c r="I31"/>
    </row>
    <row r="32" spans="1:9" ht="15" x14ac:dyDescent="0.25">
      <c r="I32"/>
    </row>
    <row r="33" spans="1:9" ht="15" x14ac:dyDescent="0.25">
      <c r="I33"/>
    </row>
    <row r="34" spans="1:9" ht="15" x14ac:dyDescent="0.25">
      <c r="I34"/>
    </row>
    <row r="35" spans="1:9" ht="15" x14ac:dyDescent="0.25">
      <c r="I35"/>
    </row>
    <row r="36" spans="1:9" ht="15" x14ac:dyDescent="0.25">
      <c r="I36"/>
    </row>
    <row r="37" spans="1:9" ht="15" x14ac:dyDescent="0.25">
      <c r="I37"/>
    </row>
    <row r="38" spans="1:9" ht="15" x14ac:dyDescent="0.25">
      <c r="I38"/>
    </row>
    <row r="39" spans="1:9" ht="15" x14ac:dyDescent="0.25">
      <c r="I39"/>
    </row>
    <row r="40" spans="1:9" ht="15" x14ac:dyDescent="0.25">
      <c r="I40"/>
    </row>
    <row r="41" spans="1:9" ht="15" x14ac:dyDescent="0.25">
      <c r="I41"/>
    </row>
    <row r="42" spans="1:9" ht="15" x14ac:dyDescent="0.25">
      <c r="A42"/>
      <c r="B42"/>
      <c r="C42"/>
      <c r="D42"/>
      <c r="E42"/>
      <c r="F42"/>
      <c r="G42"/>
      <c r="H42"/>
      <c r="I42"/>
    </row>
    <row r="43" spans="1:9" ht="15" x14ac:dyDescent="0.25">
      <c r="A43"/>
      <c r="B43"/>
      <c r="C43"/>
      <c r="D43"/>
      <c r="E43"/>
      <c r="F43"/>
      <c r="G43"/>
      <c r="H43"/>
      <c r="I43"/>
    </row>
    <row r="44" spans="1:9" ht="15" x14ac:dyDescent="0.25">
      <c r="A44"/>
      <c r="B44"/>
      <c r="C44"/>
      <c r="D44"/>
      <c r="E44"/>
      <c r="F44"/>
      <c r="G44"/>
      <c r="H44"/>
      <c r="I44"/>
    </row>
    <row r="45" spans="1:9" ht="15" x14ac:dyDescent="0.25">
      <c r="A45"/>
      <c r="B45"/>
      <c r="C45"/>
      <c r="D45"/>
      <c r="E45"/>
      <c r="F45"/>
      <c r="G45"/>
      <c r="H45"/>
      <c r="I45"/>
    </row>
    <row r="46" spans="1:9" ht="15" x14ac:dyDescent="0.25">
      <c r="A46"/>
      <c r="B46"/>
      <c r="C46"/>
      <c r="D46"/>
      <c r="E46"/>
      <c r="F46"/>
      <c r="G46"/>
      <c r="H46"/>
      <c r="I46"/>
    </row>
    <row r="47" spans="1:9" ht="15" x14ac:dyDescent="0.25">
      <c r="A47"/>
      <c r="B47"/>
      <c r="C47"/>
      <c r="D47"/>
      <c r="E47"/>
      <c r="F47"/>
      <c r="G47"/>
      <c r="H47"/>
      <c r="I47"/>
    </row>
    <row r="48" spans="1:9" ht="15" x14ac:dyDescent="0.25">
      <c r="A48"/>
      <c r="B48"/>
      <c r="C48"/>
      <c r="D48"/>
      <c r="E48"/>
      <c r="F48"/>
      <c r="G48"/>
      <c r="H48"/>
      <c r="I48"/>
    </row>
    <row r="49" spans="1:9" ht="15" x14ac:dyDescent="0.25">
      <c r="A49"/>
      <c r="B49"/>
      <c r="C49"/>
      <c r="D49"/>
      <c r="E49"/>
      <c r="F49"/>
      <c r="G49"/>
      <c r="H49"/>
      <c r="I49"/>
    </row>
    <row r="50" spans="1:9" ht="15" x14ac:dyDescent="0.25">
      <c r="A50"/>
      <c r="B50"/>
      <c r="C50"/>
      <c r="D50"/>
      <c r="E50"/>
      <c r="F50"/>
      <c r="G50"/>
      <c r="H50"/>
      <c r="I50"/>
    </row>
    <row r="51" spans="1:9" ht="15" x14ac:dyDescent="0.25">
      <c r="A51"/>
      <c r="B51"/>
      <c r="C51"/>
      <c r="D51"/>
      <c r="E51"/>
      <c r="F51"/>
      <c r="G51"/>
      <c r="H51"/>
      <c r="I51"/>
    </row>
    <row r="52" spans="1:9" ht="15" x14ac:dyDescent="0.25">
      <c r="A52"/>
      <c r="B52"/>
      <c r="C52"/>
      <c r="D52"/>
      <c r="E52"/>
      <c r="F52"/>
      <c r="G52"/>
      <c r="H52"/>
      <c r="I52"/>
    </row>
    <row r="53" spans="1:9" ht="15" x14ac:dyDescent="0.25">
      <c r="A53"/>
      <c r="B53"/>
      <c r="C53"/>
      <c r="D53"/>
      <c r="E53"/>
      <c r="F53"/>
      <c r="G53"/>
      <c r="H53"/>
      <c r="I53"/>
    </row>
    <row r="54" spans="1:9" ht="15" x14ac:dyDescent="0.25">
      <c r="A54"/>
      <c r="B54"/>
      <c r="C54"/>
      <c r="D54"/>
      <c r="E54"/>
      <c r="F54"/>
      <c r="G54"/>
      <c r="H54"/>
      <c r="I54"/>
    </row>
    <row r="55" spans="1:9" ht="15" x14ac:dyDescent="0.25">
      <c r="A55"/>
      <c r="B55"/>
      <c r="C55"/>
      <c r="D55"/>
      <c r="E55"/>
      <c r="F55"/>
      <c r="G55"/>
      <c r="H55"/>
      <c r="I55"/>
    </row>
    <row r="56" spans="1:9" ht="15" x14ac:dyDescent="0.25">
      <c r="I56"/>
    </row>
  </sheetData>
  <mergeCells count="1">
    <mergeCell ref="A21:H2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Panels</vt:lpstr>
      <vt:lpstr>Coffee</vt:lpstr>
      <vt:lpstr>Inventory</vt:lpstr>
    </vt:vector>
  </TitlesOfParts>
  <Company>The University of Akron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Colin Onita</dc:creator>
  <cp:lastModifiedBy>user</cp:lastModifiedBy>
  <dcterms:created xsi:type="dcterms:W3CDTF">2011-08-19T14:40:18Z</dcterms:created>
  <dcterms:modified xsi:type="dcterms:W3CDTF">2020-10-14T16:06:12Z</dcterms:modified>
</cp:coreProperties>
</file>